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13_ncr:1_{26E13EAF-D930-474A-A70A-386F4F91B554}" xr6:coauthVersionLast="47" xr6:coauthVersionMax="47" xr10:uidLastSave="{00000000-0000-0000-0000-000000000000}"/>
  <bookViews>
    <workbookView xWindow="1476" yWindow="1944" windowWidth="19044" windowHeight="9972" xr2:uid="{2B215790-BF8B-42E3-BA55-C22F8E6AF75B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L4" i="2"/>
  <c r="N4" i="2" s="1"/>
  <c r="I5" i="2"/>
  <c r="L5" i="2"/>
  <c r="N5" i="2" s="1"/>
  <c r="I3" i="2"/>
  <c r="L3" i="2"/>
  <c r="N3" i="2" s="1"/>
  <c r="I6" i="2"/>
  <c r="L6" i="2"/>
  <c r="N6" i="2" s="1"/>
  <c r="I7" i="2"/>
  <c r="L7" i="2"/>
  <c r="N7" i="2" s="1"/>
  <c r="I8" i="2"/>
  <c r="L8" i="2"/>
  <c r="N8" i="2"/>
  <c r="I9" i="2"/>
  <c r="L9" i="2"/>
  <c r="N9" i="2" s="1"/>
  <c r="I10" i="2"/>
  <c r="L10" i="2"/>
  <c r="N10" i="2" s="1"/>
  <c r="D11" i="2"/>
  <c r="G11" i="2"/>
  <c r="H11" i="2"/>
  <c r="J11" i="2"/>
  <c r="M11" i="2"/>
  <c r="I13" i="2" l="1"/>
  <c r="I12" i="2"/>
  <c r="N13" i="2"/>
  <c r="L11" i="2"/>
  <c r="N12" i="2" s="1"/>
</calcChain>
</file>

<file path=xl/sharedStrings.xml><?xml version="1.0" encoding="utf-8"?>
<sst xmlns="http://schemas.openxmlformats.org/spreadsheetml/2006/main" count="62" uniqueCount="50">
  <si>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</si>
  <si>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</si>
  <si>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</si>
  <si>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</si>
  <si>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</si>
  <si>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</si>
  <si>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</si>
  <si>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</si>
  <si>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</si>
  <si>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</si>
  <si>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</si>
  <si>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</si>
  <si>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</si>
  <si>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</si>
  <si>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</si>
  <si>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</si>
  <si>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</si>
  <si>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</si>
  <si>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</si>
  <si>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</si>
  <si>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</si>
  <si>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</si>
  <si>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</si>
  <si>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</si>
  <si>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WD</t>
  </si>
  <si>
    <t>19-MULTI PARCEL ARM'S LENGTH</t>
  </si>
  <si>
    <t>2109-08-1403</t>
  </si>
  <si>
    <t>811 SUNNYSIDE DR</t>
  </si>
  <si>
    <t>2109-16-1206</t>
  </si>
  <si>
    <t>8179 S MACKINAW TRL</t>
  </si>
  <si>
    <t>2209-16-2103-01</t>
  </si>
  <si>
    <t>8300 E 30 RD</t>
  </si>
  <si>
    <t>31-SPLIT IMPROVED</t>
  </si>
  <si>
    <t>2209-20-4303</t>
  </si>
  <si>
    <t>3841 WALKER AV</t>
  </si>
  <si>
    <t>2209-28-1321</t>
  </si>
  <si>
    <t>205 BELL AV</t>
  </si>
  <si>
    <t>2309-16-1407</t>
  </si>
  <si>
    <t>3571 N MACKINAW TRL</t>
  </si>
  <si>
    <t>MN-CC-01-03A</t>
  </si>
  <si>
    <t>112 W MAIN ST</t>
  </si>
  <si>
    <t>MN-CC-01-05</t>
  </si>
  <si>
    <t>124 W MAIN ST</t>
  </si>
  <si>
    <t>Totals:</t>
  </si>
  <si>
    <t>Sale. Ratio =&gt;</t>
  </si>
  <si>
    <t>E.C.F. =&gt;</t>
  </si>
  <si>
    <t>Std. Dev. =&gt;</t>
  </si>
  <si>
    <t>Ave. E.C.F. =&gt;</t>
  </si>
  <si>
    <t>COLFAX COM ECF</t>
  </si>
  <si>
    <t>USE 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</si>
</sst>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#0.00_);[Red]\(#0.00\)"/>
    <numFmt numFmtId="165" formatCode="mm/dd/yy"/>
    <numFmt numFmtId="166" formatCode="#0.000_);[Red]\(#0.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0" fontId="3" fillId="0" borderId="0" xfId="0" applyFont="1"/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7851-997A-4E1F-BF15-12E71027BF8E}">
  <dimension ref="A1:AV15"/>
  <sheetViews>
    <sheetView tabSelected="1" workbookViewId="0">
      <selection activeCell="A9" sqref="A9:XFD9"/>
    </sheetView>
  </sheetViews>
  <sheetFormatPr defaultRowHeight="14.4" x14ac:dyDescent="0.3"/>
  <cols>
    <col min="1" max="1" width="15.5546875" customWidth="1"/>
    <col min="2" max="2" width="19.77734375" customWidth="1"/>
    <col min="3" max="3" width="13" style="17" customWidth="1"/>
    <col min="4" max="4" width="0.109375" style="7" customWidth="1"/>
    <col min="5" max="5" width="7.33203125" customWidth="1"/>
    <col min="6" max="6" width="5.21875" customWidth="1"/>
    <col min="7" max="7" width="15.109375" style="7" customWidth="1"/>
    <col min="8" max="8" width="12.77734375" style="7" customWidth="1"/>
    <col min="9" max="9" width="9.21875" style="12" customWidth="1"/>
    <col min="10" max="10" width="13.109375" style="7" customWidth="1"/>
    <col min="11" max="11" width="13" style="7" customWidth="1"/>
    <col min="12" max="12" width="14.21875" style="7" customWidth="1"/>
    <col min="13" max="13" width="11" style="7" customWidth="1"/>
    <col min="14" max="14" width="10.6640625" style="22" customWidth="1"/>
    <col min="15" max="15" width="20.6640625" customWidth="1"/>
    <col min="16" max="16" width="21.6640625" customWidth="1"/>
    <col min="17" max="21" width="20.6640625" customWidth="1"/>
    <col min="22" max="22" width="21.6640625" customWidth="1"/>
    <col min="23" max="23" width="20.6640625" customWidth="1"/>
  </cols>
  <sheetData>
    <row r="1" spans="1:48" x14ac:dyDescent="0.3">
      <c r="A1" s="26" t="s">
        <v>48</v>
      </c>
    </row>
    <row r="2" spans="1:48" x14ac:dyDescent="0.3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x14ac:dyDescent="0.3">
      <c r="A3" t="s">
        <v>26</v>
      </c>
      <c r="B3" t="s">
        <v>27</v>
      </c>
      <c r="C3" s="17">
        <v>45688</v>
      </c>
      <c r="D3" s="7">
        <v>260000</v>
      </c>
      <c r="E3" t="s">
        <v>24</v>
      </c>
      <c r="F3" t="s">
        <v>23</v>
      </c>
      <c r="G3" s="7">
        <v>260000</v>
      </c>
      <c r="H3" s="7">
        <v>122100</v>
      </c>
      <c r="I3" s="12">
        <f t="shared" ref="I3:I10" si="0">H3/G3*100</f>
        <v>46.96153846153846</v>
      </c>
      <c r="J3" s="7">
        <v>208596</v>
      </c>
      <c r="K3" s="7">
        <v>0</v>
      </c>
      <c r="L3" s="7">
        <f t="shared" ref="L3:L10" si="1">G3-K3</f>
        <v>260000</v>
      </c>
      <c r="M3" s="7">
        <v>226488.59935</v>
      </c>
      <c r="N3" s="22">
        <f t="shared" ref="N3:N10" si="2">L3/M3</f>
        <v>1.1479606512035239</v>
      </c>
    </row>
    <row r="4" spans="1:48" x14ac:dyDescent="0.3">
      <c r="A4" t="s">
        <v>28</v>
      </c>
      <c r="B4" t="s">
        <v>29</v>
      </c>
      <c r="C4" s="17">
        <v>45372</v>
      </c>
      <c r="D4" s="7">
        <v>420000</v>
      </c>
      <c r="E4" t="s">
        <v>24</v>
      </c>
      <c r="F4" t="s">
        <v>23</v>
      </c>
      <c r="G4" s="7">
        <v>420000</v>
      </c>
      <c r="H4" s="7">
        <v>340500</v>
      </c>
      <c r="I4" s="12">
        <f t="shared" si="0"/>
        <v>81.071428571428569</v>
      </c>
      <c r="J4" s="7">
        <v>733173</v>
      </c>
      <c r="K4" s="7">
        <v>12732</v>
      </c>
      <c r="L4" s="7">
        <f t="shared" si="1"/>
        <v>407268</v>
      </c>
      <c r="M4" s="7">
        <v>782237.78501999995</v>
      </c>
      <c r="N4" s="22">
        <f t="shared" si="2"/>
        <v>0.52064475508503738</v>
      </c>
    </row>
    <row r="5" spans="1:48" x14ac:dyDescent="0.3">
      <c r="A5" t="s">
        <v>30</v>
      </c>
      <c r="B5" t="s">
        <v>31</v>
      </c>
      <c r="C5" s="17">
        <v>45372</v>
      </c>
      <c r="D5" s="7">
        <v>450000</v>
      </c>
      <c r="E5" t="s">
        <v>24</v>
      </c>
      <c r="F5" t="s">
        <v>32</v>
      </c>
      <c r="G5" s="7">
        <v>450000</v>
      </c>
      <c r="H5" s="7">
        <v>0</v>
      </c>
      <c r="I5" s="12">
        <f t="shared" si="0"/>
        <v>0</v>
      </c>
      <c r="J5" s="7">
        <v>321251</v>
      </c>
      <c r="K5" s="7">
        <v>26578</v>
      </c>
      <c r="L5" s="7">
        <f t="shared" si="1"/>
        <v>423422</v>
      </c>
      <c r="M5" s="7">
        <v>319948.96850999998</v>
      </c>
      <c r="N5" s="22">
        <f t="shared" si="2"/>
        <v>1.3234047978709642</v>
      </c>
    </row>
    <row r="6" spans="1:48" x14ac:dyDescent="0.3">
      <c r="A6" t="s">
        <v>33</v>
      </c>
      <c r="B6" t="s">
        <v>34</v>
      </c>
      <c r="C6" s="17">
        <v>45259</v>
      </c>
      <c r="D6" s="7">
        <v>279000</v>
      </c>
      <c r="E6" t="s">
        <v>24</v>
      </c>
      <c r="F6" t="s">
        <v>23</v>
      </c>
      <c r="G6" s="7">
        <v>279000</v>
      </c>
      <c r="H6" s="7">
        <v>119200</v>
      </c>
      <c r="I6" s="12">
        <f t="shared" si="0"/>
        <v>42.724014336917563</v>
      </c>
      <c r="J6" s="7">
        <v>266105</v>
      </c>
      <c r="K6" s="7">
        <v>130538</v>
      </c>
      <c r="L6" s="7">
        <f t="shared" si="1"/>
        <v>148462</v>
      </c>
      <c r="M6" s="7">
        <v>147195.43974</v>
      </c>
      <c r="N6" s="22">
        <f t="shared" si="2"/>
        <v>1.0086046161636339</v>
      </c>
    </row>
    <row r="7" spans="1:48" x14ac:dyDescent="0.3">
      <c r="A7" t="s">
        <v>35</v>
      </c>
      <c r="B7" t="s">
        <v>36</v>
      </c>
      <c r="C7" s="17">
        <v>45033</v>
      </c>
      <c r="D7" s="7">
        <v>454000</v>
      </c>
      <c r="E7" t="s">
        <v>24</v>
      </c>
      <c r="F7" t="s">
        <v>25</v>
      </c>
      <c r="G7" s="7">
        <v>454000</v>
      </c>
      <c r="H7" s="7">
        <v>144100</v>
      </c>
      <c r="I7" s="12">
        <f t="shared" si="0"/>
        <v>31.740088105726873</v>
      </c>
      <c r="J7" s="7">
        <v>344111</v>
      </c>
      <c r="K7" s="7">
        <v>110183</v>
      </c>
      <c r="L7" s="7">
        <f t="shared" si="1"/>
        <v>343817</v>
      </c>
      <c r="M7" s="7">
        <v>256320.30402000001</v>
      </c>
      <c r="N7" s="22">
        <f t="shared" si="2"/>
        <v>1.3413568671999268</v>
      </c>
    </row>
    <row r="8" spans="1:48" x14ac:dyDescent="0.3">
      <c r="A8" t="s">
        <v>37</v>
      </c>
      <c r="B8" t="s">
        <v>38</v>
      </c>
      <c r="C8" s="17">
        <v>45406</v>
      </c>
      <c r="D8" s="7">
        <v>85000</v>
      </c>
      <c r="E8" t="s">
        <v>24</v>
      </c>
      <c r="F8" t="s">
        <v>25</v>
      </c>
      <c r="G8" s="7">
        <v>85000</v>
      </c>
      <c r="H8" s="7">
        <v>43200</v>
      </c>
      <c r="I8" s="12">
        <f t="shared" si="0"/>
        <v>50.823529411764703</v>
      </c>
      <c r="J8" s="7">
        <v>110105</v>
      </c>
      <c r="K8" s="7">
        <v>43148</v>
      </c>
      <c r="L8" s="7">
        <f t="shared" si="1"/>
        <v>41852</v>
      </c>
      <c r="M8" s="7">
        <v>52078.175900000002</v>
      </c>
      <c r="N8" s="22">
        <f t="shared" si="2"/>
        <v>0.80363797841851825</v>
      </c>
    </row>
    <row r="9" spans="1:48" x14ac:dyDescent="0.3">
      <c r="A9" t="s">
        <v>39</v>
      </c>
      <c r="B9" t="s">
        <v>40</v>
      </c>
      <c r="C9" s="17">
        <v>45387</v>
      </c>
      <c r="D9" s="7">
        <v>75000</v>
      </c>
      <c r="E9" t="s">
        <v>24</v>
      </c>
      <c r="F9" t="s">
        <v>23</v>
      </c>
      <c r="G9" s="7">
        <v>75000</v>
      </c>
      <c r="H9" s="7">
        <v>33000</v>
      </c>
      <c r="I9" s="12">
        <f t="shared" si="0"/>
        <v>44</v>
      </c>
      <c r="J9" s="7">
        <v>69995</v>
      </c>
      <c r="K9" s="7">
        <v>2546</v>
      </c>
      <c r="L9" s="7">
        <f t="shared" si="1"/>
        <v>72454</v>
      </c>
      <c r="M9" s="7">
        <v>73234.527690000003</v>
      </c>
      <c r="N9" s="22">
        <f t="shared" si="2"/>
        <v>0.98934208064665952</v>
      </c>
    </row>
    <row r="10" spans="1:48" ht="15" thickBot="1" x14ac:dyDescent="0.35">
      <c r="A10" t="s">
        <v>41</v>
      </c>
      <c r="B10" t="s">
        <v>42</v>
      </c>
      <c r="C10" s="17">
        <v>45580</v>
      </c>
      <c r="D10" s="7">
        <v>70000</v>
      </c>
      <c r="E10" t="s">
        <v>24</v>
      </c>
      <c r="F10" t="s">
        <v>23</v>
      </c>
      <c r="G10" s="7">
        <v>70000</v>
      </c>
      <c r="H10" s="7">
        <v>28600</v>
      </c>
      <c r="I10" s="12">
        <f t="shared" si="0"/>
        <v>40.857142857142861</v>
      </c>
      <c r="J10" s="7">
        <v>65840</v>
      </c>
      <c r="K10" s="7">
        <v>2472</v>
      </c>
      <c r="L10" s="7">
        <f t="shared" si="1"/>
        <v>67528</v>
      </c>
      <c r="M10" s="7">
        <v>68803.474480000004</v>
      </c>
      <c r="N10" s="22">
        <f t="shared" si="2"/>
        <v>0.98146206293156368</v>
      </c>
    </row>
    <row r="11" spans="1:48" ht="15" thickTop="1" x14ac:dyDescent="0.3">
      <c r="A11" s="3"/>
      <c r="B11" s="3"/>
      <c r="C11" s="18" t="s">
        <v>43</v>
      </c>
      <c r="D11" s="8">
        <f>+SUM(D3:D10)</f>
        <v>2093000</v>
      </c>
      <c r="E11" s="3"/>
      <c r="F11" s="3"/>
      <c r="G11" s="8">
        <f>+SUM(G3:G10)</f>
        <v>2093000</v>
      </c>
      <c r="H11" s="8">
        <f>+SUM(H3:H10)</f>
        <v>830700</v>
      </c>
      <c r="I11" s="13"/>
      <c r="J11" s="8">
        <f>+SUM(J3:J10)</f>
        <v>2119176</v>
      </c>
      <c r="K11" s="8"/>
      <c r="L11" s="8">
        <f>+SUM(L3:L10)</f>
        <v>1764803</v>
      </c>
      <c r="M11" s="8">
        <f>+SUM(M3:M10)</f>
        <v>1926307.2747099998</v>
      </c>
      <c r="N11" s="23"/>
      <c r="O11" s="3"/>
      <c r="P11" s="3"/>
      <c r="Q11" s="3"/>
      <c r="R11" s="3"/>
      <c r="S11" s="3"/>
      <c r="T11" s="3"/>
      <c r="U11" s="3"/>
      <c r="V11" s="3"/>
      <c r="W11" s="3"/>
    </row>
    <row r="12" spans="1:48" x14ac:dyDescent="0.3">
      <c r="A12" s="4"/>
      <c r="B12" s="4"/>
      <c r="C12" s="19"/>
      <c r="D12" s="9"/>
      <c r="E12" s="4"/>
      <c r="F12" s="4"/>
      <c r="G12" s="9"/>
      <c r="H12" s="9" t="s">
        <v>44</v>
      </c>
      <c r="I12" s="14">
        <f>H11/G11*100</f>
        <v>39.689440993788821</v>
      </c>
      <c r="J12" s="9"/>
      <c r="K12" s="9"/>
      <c r="L12" s="9"/>
      <c r="M12" s="9" t="s">
        <v>45</v>
      </c>
      <c r="N12" s="24">
        <f>L11/M11</f>
        <v>0.9161586124756167</v>
      </c>
      <c r="O12" s="4"/>
      <c r="P12" s="4"/>
      <c r="Q12" s="4"/>
      <c r="R12" s="4"/>
      <c r="S12" s="4"/>
      <c r="T12" s="4"/>
      <c r="U12" s="4"/>
      <c r="V12" s="4"/>
      <c r="W12" s="4"/>
    </row>
    <row r="13" spans="1:48" x14ac:dyDescent="0.3">
      <c r="A13" s="5"/>
      <c r="B13" s="5"/>
      <c r="C13" s="20"/>
      <c r="D13" s="10"/>
      <c r="E13" s="5"/>
      <c r="F13" s="5"/>
      <c r="G13" s="10"/>
      <c r="H13" s="10" t="s">
        <v>46</v>
      </c>
      <c r="I13" s="15">
        <f>STDEV(I3:I10)</f>
        <v>22.372021293178129</v>
      </c>
      <c r="J13" s="10"/>
      <c r="K13" s="10"/>
      <c r="L13" s="10"/>
      <c r="M13" s="10" t="s">
        <v>47</v>
      </c>
      <c r="N13" s="25">
        <f>AVERAGE(N3:N10)</f>
        <v>1.0145517261899786</v>
      </c>
      <c r="O13" s="5"/>
      <c r="P13" s="5"/>
      <c r="Q13" s="5"/>
      <c r="R13" s="5"/>
      <c r="S13" s="5"/>
      <c r="T13" s="5"/>
      <c r="U13" s="5"/>
      <c r="V13" s="5"/>
      <c r="W13" s="5"/>
    </row>
    <row r="15" spans="1:48" x14ac:dyDescent="0.3">
      <c r="L15" s="27" t="s">
        <v>49</v>
      </c>
    </row>
  </sheetData>
  <conditionalFormatting sqref="A3:W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B35F-A4DE-4B71-902A-3DE31963D71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Porterfield</dc:creator>
  <cp:lastModifiedBy>Joel</cp:lastModifiedBy>
  <dcterms:created xsi:type="dcterms:W3CDTF">2025-12-08T22:24:14Z</dcterms:created>
  <dcterms:modified xsi:type="dcterms:W3CDTF">2026-03-03T16:27:05Z</dcterms:modified>
</cp:coreProperties>
</file>