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8_{E96AE089-F8E7-44A3-87F3-0E3087245C94}" xr6:coauthVersionLast="47" xr6:coauthVersionMax="47" xr10:uidLastSave="{00000000-0000-0000-0000-000000000000}"/>
  <bookViews>
    <workbookView xWindow="1536" yWindow="1536" windowWidth="19044" windowHeight="9972" xr2:uid="{6E06460B-2DF6-44C3-B520-8D4574A0B49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P3" i="2" s="1"/>
  <c r="I4" i="2"/>
  <c r="L4" i="2"/>
  <c r="P4" i="2" s="1"/>
  <c r="N4" i="2"/>
  <c r="I5" i="2"/>
  <c r="N5" i="2"/>
  <c r="P5" i="2"/>
  <c r="D6" i="2"/>
  <c r="G6" i="2"/>
  <c r="H6" i="2"/>
  <c r="J6" i="2"/>
  <c r="M6" i="2"/>
  <c r="N3" i="2" l="1"/>
  <c r="I7" i="2"/>
  <c r="P2" i="2"/>
  <c r="P6" i="2" s="1"/>
  <c r="I8" i="2"/>
  <c r="Q7" i="2"/>
  <c r="N8" i="2"/>
  <c r="L6" i="2"/>
  <c r="N7" i="2" s="1"/>
  <c r="R2" i="2" l="1"/>
  <c r="R4" i="2"/>
  <c r="R6" i="2"/>
  <c r="R5" i="2"/>
  <c r="R3" i="2"/>
  <c r="Q8" i="2" l="1"/>
  <c r="S8" i="2" s="1"/>
</calcChain>
</file>

<file path=xl/sharedStrings.xml><?xml version="1.0" encoding="utf-8"?>
<sst xmlns="http://schemas.openxmlformats.org/spreadsheetml/2006/main" count="52" uniqueCount="42">
  <si>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</si>
  <si>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</si>
  <si>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</si>
  <si>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</si>
  <si>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</si>
  <si>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</si>
  <si>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</si>
  <si>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</si>
  <si>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</si>
  <si>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</si>
  <si>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</si>
  <si>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</si>
  <si>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</si>
  <si>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</si>
  <si>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</si>
  <si>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</si>
  <si>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</si>
  <si>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</si>
  <si>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</si>
  <si>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WD</t>
  </si>
  <si>
    <t>03-ARM'S LENGTH</t>
  </si>
  <si>
    <t>RES</t>
  </si>
  <si>
    <t>RANCH</t>
  </si>
  <si>
    <t>2209-09-4302</t>
  </si>
  <si>
    <t>1819 S MACKINAW TRL</t>
  </si>
  <si>
    <t>19-MULTI PARCEL ARM'S LENGTH</t>
  </si>
  <si>
    <t>2309-02-3301-01</t>
  </si>
  <si>
    <t>10061 E 16 RD</t>
  </si>
  <si>
    <t>2309-04-2101</t>
  </si>
  <si>
    <t>5981 N 41 1/2 RD</t>
  </si>
  <si>
    <t>FARMHOUSE</t>
  </si>
  <si>
    <t>2309-27-2402</t>
  </si>
  <si>
    <t>1590 N MACKINAW TRL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</si>
  <si>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</si>
  <si>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</si>
  <si>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</si>
  <si>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</si>
  <si>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</si>
  <si>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</si>
  <si>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</si>
  <si>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</si>
  <si>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USE 1.100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</si>
</sst>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FAEE-44B0-4EE7-82C5-C31ADC65F485}">
  <dimension ref="A1:AF11"/>
  <sheetViews>
    <sheetView tabSelected="1" workbookViewId="0">
      <selection activeCell="S14" sqref="S14"/>
    </sheetView>
  </sheetViews>
  <sheetFormatPr defaultRowHeight="14.4" x14ac:dyDescent="0.3"/>
  <cols>
    <col min="1" max="1" width="15.33203125" bestFit="1" customWidth="1"/>
    <col min="2" max="2" width="0.6640625" customWidth="1"/>
    <col min="3" max="3" width="9.5546875" style="17" bestFit="1" customWidth="1"/>
    <col min="4" max="4" width="10.88671875" style="7" bestFit="1" customWidth="1"/>
    <col min="5" max="5" width="5.6640625" bestFit="1" customWidth="1"/>
    <col min="6" max="6" width="4.77734375" customWidth="1"/>
    <col min="7" max="7" width="10.88671875" style="7" bestFit="1" customWidth="1"/>
    <col min="8" max="8" width="12.88671875" style="7" customWidth="1"/>
    <col min="9" max="9" width="10.6640625" style="12" customWidth="1"/>
    <col min="10" max="10" width="13.6640625" style="7" bestFit="1" customWidth="1"/>
    <col min="11" max="11" width="11.109375" style="7" bestFit="1" customWidth="1"/>
    <col min="12" max="12" width="13.88671875" style="7" bestFit="1" customWidth="1"/>
    <col min="13" max="13" width="13.109375" style="7" bestFit="1" customWidth="1"/>
    <col min="14" max="14" width="7.5546875" style="22" bestFit="1" customWidth="1"/>
    <col min="15" max="15" width="1" style="27" customWidth="1"/>
    <col min="16" max="16" width="0.109375" style="32" customWidth="1"/>
    <col min="17" max="17" width="8.109375" style="40" customWidth="1"/>
    <col min="18" max="18" width="0.6640625" style="42" customWidth="1"/>
    <col min="19" max="19" width="13.44140625" bestFit="1" customWidth="1"/>
  </cols>
  <sheetData>
    <row r="1" spans="1:32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3">
      <c r="A2" t="s">
        <v>23</v>
      </c>
      <c r="B2" t="s">
        <v>24</v>
      </c>
      <c r="C2" s="17">
        <v>45156</v>
      </c>
      <c r="D2" s="7">
        <v>370000</v>
      </c>
      <c r="E2" t="s">
        <v>19</v>
      </c>
      <c r="F2" t="s">
        <v>20</v>
      </c>
      <c r="G2" s="7">
        <v>370000</v>
      </c>
      <c r="H2" s="7">
        <v>134000</v>
      </c>
      <c r="I2" s="12">
        <f>H2/G2*100</f>
        <v>36.216216216216218</v>
      </c>
      <c r="J2" s="7">
        <v>373003</v>
      </c>
      <c r="K2" s="7">
        <v>342333</v>
      </c>
      <c r="L2" s="7">
        <f>G2-K2</f>
        <v>27667</v>
      </c>
      <c r="M2" s="7">
        <v>30700.700700700701</v>
      </c>
      <c r="N2" s="22">
        <f>L2/M2</f>
        <v>0.9011846429735898</v>
      </c>
      <c r="O2" s="27">
        <v>0</v>
      </c>
      <c r="P2" s="32" t="e">
        <f>L2/O2</f>
        <v>#DIV/0!</v>
      </c>
      <c r="Q2" s="37" t="s">
        <v>21</v>
      </c>
      <c r="R2" s="42">
        <f>ABS(N8-N2)*100</f>
        <v>25.919853279438254</v>
      </c>
      <c r="S2" t="s">
        <v>22</v>
      </c>
    </row>
    <row r="3" spans="1:32" x14ac:dyDescent="0.3">
      <c r="A3" t="s">
        <v>26</v>
      </c>
      <c r="B3" t="s">
        <v>27</v>
      </c>
      <c r="C3" s="17">
        <v>45460</v>
      </c>
      <c r="D3" s="7">
        <v>300500</v>
      </c>
      <c r="E3" t="s">
        <v>19</v>
      </c>
      <c r="F3" t="s">
        <v>20</v>
      </c>
      <c r="G3" s="7">
        <v>300500</v>
      </c>
      <c r="H3" s="7">
        <v>71900</v>
      </c>
      <c r="I3" s="12">
        <f>H3/G3*100</f>
        <v>23.926788685524127</v>
      </c>
      <c r="J3" s="7">
        <v>297012</v>
      </c>
      <c r="K3" s="7">
        <v>286798</v>
      </c>
      <c r="L3" s="7">
        <f>G3-K3</f>
        <v>13702</v>
      </c>
      <c r="M3" s="7">
        <v>10224.224224224199</v>
      </c>
      <c r="N3" s="22">
        <f>L3/M3</f>
        <v>1.3401505776385387</v>
      </c>
      <c r="O3" s="27">
        <v>0</v>
      </c>
      <c r="P3" s="32" t="e">
        <f>L3/O3</f>
        <v>#DIV/0!</v>
      </c>
      <c r="Q3" s="37" t="s">
        <v>21</v>
      </c>
      <c r="R3" s="42">
        <f>ABS(N8-N3)*100</f>
        <v>17.976740187056638</v>
      </c>
      <c r="S3" t="s">
        <v>22</v>
      </c>
    </row>
    <row r="4" spans="1:32" x14ac:dyDescent="0.3">
      <c r="A4" t="s">
        <v>28</v>
      </c>
      <c r="B4" t="s">
        <v>29</v>
      </c>
      <c r="C4" s="17">
        <v>45359</v>
      </c>
      <c r="D4" s="7">
        <v>350000</v>
      </c>
      <c r="E4" t="s">
        <v>19</v>
      </c>
      <c r="F4" t="s">
        <v>20</v>
      </c>
      <c r="G4" s="7">
        <v>350000</v>
      </c>
      <c r="H4" s="7">
        <v>101300</v>
      </c>
      <c r="I4" s="12">
        <f>H4/G4*100</f>
        <v>28.942857142857143</v>
      </c>
      <c r="J4" s="7">
        <v>346098</v>
      </c>
      <c r="K4" s="7">
        <v>336406</v>
      </c>
      <c r="L4" s="7">
        <f>G4-K4</f>
        <v>13594</v>
      </c>
      <c r="M4" s="7">
        <v>9701.7017017017006</v>
      </c>
      <c r="N4" s="22">
        <f>L4/M4</f>
        <v>1.4011974824597608</v>
      </c>
      <c r="O4" s="27">
        <v>0</v>
      </c>
      <c r="P4" s="32" t="e">
        <f>L4/O4</f>
        <v>#DIV/0!</v>
      </c>
      <c r="Q4" s="37" t="s">
        <v>21</v>
      </c>
      <c r="R4" s="42">
        <f>ABS(N8-N4)*100</f>
        <v>24.08143066917885</v>
      </c>
      <c r="S4" t="s">
        <v>30</v>
      </c>
    </row>
    <row r="5" spans="1:32" ht="15" thickBot="1" x14ac:dyDescent="0.35">
      <c r="A5" t="s">
        <v>31</v>
      </c>
      <c r="B5" t="s">
        <v>32</v>
      </c>
      <c r="C5" s="17">
        <v>45572</v>
      </c>
      <c r="D5" s="7">
        <v>389000</v>
      </c>
      <c r="E5" t="s">
        <v>19</v>
      </c>
      <c r="F5" t="s">
        <v>25</v>
      </c>
      <c r="G5" s="7">
        <v>389000</v>
      </c>
      <c r="H5" s="7">
        <v>172500</v>
      </c>
      <c r="I5" s="12">
        <f>H5/G5*100</f>
        <v>44.344473007712082</v>
      </c>
      <c r="J5" s="7">
        <v>378971</v>
      </c>
      <c r="K5" s="7">
        <v>366783</v>
      </c>
      <c r="L5" s="7">
        <v>12188</v>
      </c>
      <c r="M5" s="7">
        <v>12200.200200200199</v>
      </c>
      <c r="N5" s="22">
        <f>L5/M5</f>
        <v>0.99900000000000011</v>
      </c>
      <c r="O5" s="27">
        <v>0</v>
      </c>
      <c r="P5" s="32" t="e">
        <f>L5/O5</f>
        <v>#DIV/0!</v>
      </c>
      <c r="Q5" s="37" t="s">
        <v>21</v>
      </c>
      <c r="R5" s="42">
        <f>ABS(N8-N5)*100</f>
        <v>16.138317576797224</v>
      </c>
      <c r="S5" t="s">
        <v>22</v>
      </c>
    </row>
    <row r="6" spans="1:32" ht="15" thickTop="1" x14ac:dyDescent="0.3">
      <c r="A6" s="3"/>
      <c r="B6" s="3"/>
      <c r="C6" s="18" t="s">
        <v>33</v>
      </c>
      <c r="D6" s="8">
        <f>+SUM(D2:D5)</f>
        <v>1409500</v>
      </c>
      <c r="E6" s="3"/>
      <c r="F6" s="3"/>
      <c r="G6" s="8">
        <f>+SUM(G2:G5)</f>
        <v>1409500</v>
      </c>
      <c r="H6" s="8">
        <f>+SUM(H2:H5)</f>
        <v>479700</v>
      </c>
      <c r="I6" s="13"/>
      <c r="J6" s="8">
        <f>+SUM(J2:J5)</f>
        <v>1395084</v>
      </c>
      <c r="K6" s="8"/>
      <c r="L6" s="8">
        <f>+SUM(L2:L5)</f>
        <v>67151</v>
      </c>
      <c r="M6" s="8">
        <f>+SUM(M2:M5)</f>
        <v>62826.826826826793</v>
      </c>
      <c r="N6" s="23"/>
      <c r="O6" s="28"/>
      <c r="P6" s="33" t="e">
        <f>AVERAGE(P2:P5)</f>
        <v>#DIV/0!</v>
      </c>
      <c r="Q6" s="38"/>
      <c r="R6" s="43">
        <f>ABS(N8-N7)*100</f>
        <v>9.1556316421849804</v>
      </c>
      <c r="S6" s="3"/>
    </row>
    <row r="7" spans="1:32" x14ac:dyDescent="0.3">
      <c r="A7" s="4"/>
      <c r="B7" s="4"/>
      <c r="C7" s="19"/>
      <c r="D7" s="9"/>
      <c r="E7" s="4"/>
      <c r="F7" s="4"/>
      <c r="G7" s="9"/>
      <c r="H7" s="9" t="s">
        <v>34</v>
      </c>
      <c r="I7" s="14">
        <f>H6/G6*100</f>
        <v>34.033345157857397</v>
      </c>
      <c r="J7" s="9"/>
      <c r="K7" s="9"/>
      <c r="L7" s="9"/>
      <c r="M7" s="9" t="s">
        <v>35</v>
      </c>
      <c r="N7" s="24">
        <f>L6/M6</f>
        <v>1.0688268593461225</v>
      </c>
      <c r="O7" s="29"/>
      <c r="P7" s="34" t="s">
        <v>36</v>
      </c>
      <c r="Q7" s="39">
        <f>STDEV(N2:N5)</f>
        <v>0.24734339011885084</v>
      </c>
      <c r="R7" s="44"/>
      <c r="S7" s="4"/>
    </row>
    <row r="8" spans="1:32" x14ac:dyDescent="0.3">
      <c r="A8" s="5"/>
      <c r="B8" s="5"/>
      <c r="C8" s="20"/>
      <c r="D8" s="10"/>
      <c r="E8" s="5"/>
      <c r="F8" s="5"/>
      <c r="G8" s="10"/>
      <c r="H8" s="10" t="s">
        <v>37</v>
      </c>
      <c r="I8" s="15">
        <f>STDEV(I2:I5)</f>
        <v>8.8940658438101678</v>
      </c>
      <c r="J8" s="10"/>
      <c r="K8" s="10"/>
      <c r="L8" s="10"/>
      <c r="M8" s="10" t="s">
        <v>38</v>
      </c>
      <c r="N8" s="25">
        <f>AVERAGE(N2:N5)</f>
        <v>1.1603831757679723</v>
      </c>
      <c r="O8" s="30"/>
      <c r="P8" s="35" t="s">
        <v>39</v>
      </c>
      <c r="Q8" s="46">
        <f>AVERAGE(R2:R5)</f>
        <v>21.029085428117739</v>
      </c>
      <c r="R8" s="45" t="s">
        <v>40</v>
      </c>
      <c r="S8" s="5">
        <f>+(Q8/N8)</f>
        <v>18.122535613462453</v>
      </c>
    </row>
    <row r="11" spans="1:32" x14ac:dyDescent="0.3">
      <c r="M11" s="47" t="s">
        <v>41</v>
      </c>
    </row>
  </sheetData>
  <conditionalFormatting sqref="A2:S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2871-4F27-4048-AAAF-12B2B2D367B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Porterfield</dc:creator>
  <cp:lastModifiedBy>Joel</cp:lastModifiedBy>
  <dcterms:created xsi:type="dcterms:W3CDTF">2025-12-08T23:44:23Z</dcterms:created>
  <dcterms:modified xsi:type="dcterms:W3CDTF">2026-02-12T14:43:02Z</dcterms:modified>
</cp:coreProperties>
</file>